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615" windowHeight="11760"/>
  </bookViews>
  <sheets>
    <sheet name="Kryci list" sheetId="1" r:id="rId1"/>
    <sheet name="Rekapitulacia" sheetId="2" r:id="rId2"/>
    <sheet name="Prehlad" sheetId="3" r:id="rId3"/>
  </sheets>
  <definedNames>
    <definedName name="_xlnm._FilterDatabase" hidden="1">#REF!</definedName>
    <definedName name="fakt1R">#REF!</definedName>
    <definedName name="_xlnm.Print_Titles" localSheetId="2">Prehlad!$8:$10</definedName>
    <definedName name="_xlnm.Print_Titles" localSheetId="1">Rekapitulacia!$8:$10</definedName>
    <definedName name="_xlnm.Print_Area" localSheetId="0">'Kryci list'!$A:$M</definedName>
    <definedName name="_xlnm.Print_Area" localSheetId="2">Prehlad!$A:$O</definedName>
    <definedName name="_xlnm.Print_Area" localSheetId="1">Rekapitulacia!$A:$F</definedName>
  </definedNames>
  <calcPr calcId="0" fullCalcOnLoad="1"/>
</workbook>
</file>

<file path=xl/calcChain.xml><?xml version="1.0" encoding="utf-8"?>
<calcChain xmlns="http://schemas.openxmlformats.org/spreadsheetml/2006/main">
  <c r="H1" i="1"/>
  <c r="F8"/>
  <c r="I8"/>
  <c r="M8"/>
  <c r="F9"/>
  <c r="I9"/>
  <c r="M9"/>
  <c r="D11"/>
  <c r="E11"/>
  <c r="E15" s="1"/>
  <c r="F11"/>
  <c r="F15" s="1"/>
  <c r="M23" s="1"/>
  <c r="F12"/>
  <c r="F13"/>
  <c r="F14"/>
  <c r="D15"/>
  <c r="I15"/>
  <c r="M15"/>
  <c r="M21"/>
  <c r="L25"/>
  <c r="M25" s="1"/>
  <c r="D8" i="3"/>
  <c r="H14"/>
  <c r="J14"/>
  <c r="H16"/>
  <c r="J16"/>
  <c r="H17"/>
  <c r="J17"/>
  <c r="H18"/>
  <c r="J18"/>
  <c r="E19"/>
  <c r="H19"/>
  <c r="I19"/>
  <c r="J19"/>
  <c r="H22"/>
  <c r="J22"/>
  <c r="H24"/>
  <c r="J24"/>
  <c r="H25"/>
  <c r="J25"/>
  <c r="H26"/>
  <c r="J26"/>
  <c r="E28"/>
  <c r="H28"/>
  <c r="I28"/>
  <c r="J28"/>
  <c r="H31"/>
  <c r="J31"/>
  <c r="E32"/>
  <c r="H32"/>
  <c r="I32"/>
  <c r="J32"/>
  <c r="E34"/>
  <c r="H34"/>
  <c r="I34"/>
  <c r="J34"/>
  <c r="E36"/>
  <c r="H36"/>
  <c r="I36"/>
  <c r="J36"/>
  <c r="B8" i="2"/>
  <c r="B12"/>
  <c r="C12"/>
  <c r="D12"/>
  <c r="B13"/>
  <c r="C13"/>
  <c r="D13"/>
  <c r="B14"/>
  <c r="C14"/>
  <c r="D14"/>
  <c r="B15"/>
  <c r="C15"/>
  <c r="D15"/>
  <c r="B18"/>
  <c r="C18"/>
  <c r="D18"/>
  <c r="L24" i="1" l="1"/>
  <c r="M24" s="1"/>
  <c r="M26" s="1"/>
</calcChain>
</file>

<file path=xl/sharedStrings.xml><?xml version="1.0" encoding="utf-8"?>
<sst xmlns="http://schemas.openxmlformats.org/spreadsheetml/2006/main" count="230" uniqueCount="142">
  <si>
    <t xml:space="preserve"> Stavoprojekt, s.r.o., Prešov</t>
  </si>
  <si>
    <t>V module</t>
  </si>
  <si>
    <t>Hlavička1</t>
  </si>
  <si>
    <t>Mena</t>
  </si>
  <si>
    <t>Hlavička2</t>
  </si>
  <si>
    <t>Obdobie</t>
  </si>
  <si>
    <t xml:space="preserve"> Stavba :KURIMKA-VYASFALTOVANIE PRÍSTUPOVEJ CESTY K RÓMSKYM OBYDLIAM</t>
  </si>
  <si>
    <t>Miesto:</t>
  </si>
  <si>
    <t>Rozpočet:</t>
  </si>
  <si>
    <t>Rozpočet</t>
  </si>
  <si>
    <t>Krycí list rozpočtu v</t>
  </si>
  <si>
    <t>EUR</t>
  </si>
  <si>
    <t xml:space="preserve"> Objekt :SO VYASFALTOVANIE PRÍST. CESTY K RÓMSKYM OBYDLIAM</t>
  </si>
  <si>
    <t>KS :</t>
  </si>
  <si>
    <t>Spracoval:</t>
  </si>
  <si>
    <t>Ing. Kmec</t>
  </si>
  <si>
    <t>Čerpanie</t>
  </si>
  <si>
    <t>Krycí list splátky v</t>
  </si>
  <si>
    <t>za obdobie</t>
  </si>
  <si>
    <t>Mesiac 2011</t>
  </si>
  <si>
    <t xml:space="preserve"> </t>
  </si>
  <si>
    <t>Dňa:</t>
  </si>
  <si>
    <t>Zmluva č.:</t>
  </si>
  <si>
    <t>VK</t>
  </si>
  <si>
    <t>Krycí list výrobnej kalkulácie v</t>
  </si>
  <si>
    <t xml:space="preserve"> Odberateľ:</t>
  </si>
  <si>
    <t/>
  </si>
  <si>
    <t>IČO:</t>
  </si>
  <si>
    <t>DIČ:</t>
  </si>
  <si>
    <t>VF</t>
  </si>
  <si>
    <t xml:space="preserve"> Dodávateľ: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</si>
  <si>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</si>
  <si>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</si>
  <si>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</si>
  <si>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</si>
  <si>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</si>
  <si>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</si>
  <si>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</si>
  <si>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</si>
  <si>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</si>
  <si>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</si>
  <si>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</si>
  <si>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</si>
  <si>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</si>
  <si>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</si>
  <si>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</si>
  <si>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</si>
  <si>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</si>
  <si>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</si>
  <si>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</si>
  <si>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</si>
  <si>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</si>
  <si>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</si>
  <si>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</si>
  <si>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</si>
  <si>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</si>
  <si>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</si>
  <si>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</si>
  <si>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</si>
  <si>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</si>
  <si>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</si>
  <si>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</si>
  <si>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</si>
  <si>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</si>
  <si>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</si>
  <si>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</si>
  <si>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</si>
  <si>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</si>
  <si>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</si>
  <si>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</si>
  <si>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</si>
  <si>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</si>
  <si>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</si>
  <si>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</si>
  <si>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 xml:space="preserve">Odberateľ: </t>
  </si>
  <si>
    <t xml:space="preserve">Spracoval: Ing. Kmec                               </t>
  </si>
  <si>
    <t xml:space="preserve">Projektant: </t>
  </si>
  <si>
    <t>KS : 2112</t>
  </si>
  <si>
    <t>Rekapitulácia rozpočtu v</t>
  </si>
  <si>
    <t xml:space="preserve">Dodávateľ: </t>
  </si>
  <si>
    <t xml:space="preserve">Dátum: </t>
  </si>
  <si>
    <t>Rekapitulácia splátky v</t>
  </si>
  <si>
    <t>Rekapitulácia výrobnej kalkulácie v</t>
  </si>
  <si>
    <t>Stavba :KURIMKA-VYASFALTOVANIE PRÍSTUPOVEJ CESTY K RÓMSKYM OBYDLIAM</t>
  </si>
  <si>
    <t>Objekt :SO VYASFALTOVANIE PRÍST. CESTY K RÓMSKYM OBYDLIAM</t>
  </si>
  <si>
    <t>Stavoprojekt, s.r.o., Prešov</t>
  </si>
  <si>
    <t>Popis položky, stavebného dielu, remesla</t>
  </si>
  <si>
    <t>Špecifikovaný</t>
  </si>
  <si>
    <t>Spolu</t>
  </si>
  <si>
    <t>materiál</t>
  </si>
  <si>
    <t>1 - ZEMNE PRÁCE</t>
  </si>
  <si>
    <t>5 - KOMUNIKÁCIE</t>
  </si>
  <si>
    <t>9 - OSTATNÉ KONŠTRUKCIE A PRÁCE</t>
  </si>
  <si>
    <t xml:space="preserve">PRÁCE A DODÁVKY HSV  spolu: </t>
  </si>
  <si>
    <t>Za rozpočet celkom</t>
  </si>
  <si>
    <t xml:space="preserve">Spracoval:                             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</si>
  <si>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</si>
  <si>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</si>
  <si>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</si>
  <si>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</si>
  <si>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</si>
  <si>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</si>
  <si>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</si>
  <si>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</si>
  <si>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</si>
  <si>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</si>
  <si>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číslo</t>
  </si>
  <si>
    <t>cen.</t>
  </si>
  <si>
    <t>výkaz-výmer</t>
  </si>
  <si>
    <t>výmera</t>
  </si>
  <si>
    <t>jednotka</t>
  </si>
  <si>
    <t>cena</t>
  </si>
  <si>
    <t>PRÁCE A DODÁVKY HSV</t>
  </si>
  <si>
    <t>272</t>
  </si>
  <si>
    <t xml:space="preserve">12110-1101   </t>
  </si>
  <si>
    <t>Odstránenie ornice s premiestnením do 50 m</t>
  </si>
  <si>
    <t>m3</t>
  </si>
  <si>
    <t>164*0,15 =   24.600</t>
  </si>
  <si>
    <t xml:space="preserve">16240-1101   </t>
  </si>
  <si>
    <t>Vodorovné premiestnenie výkopu do 1500 m horn. tr. 1-4</t>
  </si>
  <si>
    <t xml:space="preserve">16710-1102   </t>
  </si>
  <si>
    <t>Nakladanie výkopku nad 100 m3 v horn. tr. 1-4</t>
  </si>
  <si>
    <t xml:space="preserve">17120-1201   </t>
  </si>
  <si>
    <t>Uloženie sypaniny na skládku</t>
  </si>
  <si>
    <t xml:space="preserve">1 - ZEMNE PRÁCE  spolu: </t>
  </si>
  <si>
    <t>221</t>
  </si>
  <si>
    <t xml:space="preserve">56483-1111   </t>
  </si>
  <si>
    <t>Podklad zo štrkodrte hr. 100 mm</t>
  </si>
  <si>
    <t>m2</t>
  </si>
  <si>
    <t>"fr. 0-32"491 =   491.000</t>
  </si>
  <si>
    <t xml:space="preserve">57311-1112   </t>
  </si>
  <si>
    <t>Postrek živ. infiltračný s posypom kam. z asfaltu 1,0 kg/m2</t>
  </si>
  <si>
    <t xml:space="preserve">57321-1111   </t>
  </si>
  <si>
    <t>Postrek živičný spojovací z cestného asfaltu 0,5-0,7 kg/m2</t>
  </si>
  <si>
    <t xml:space="preserve">57715-4211   </t>
  </si>
  <si>
    <t>Asfaltový betón AC 11 (ABS 2) hr. 60 mm, š. do 3 m</t>
  </si>
  <si>
    <t>175+491 =   666.000</t>
  </si>
  <si>
    <t xml:space="preserve">5 - KOMUNIKÁCIE  spolu: </t>
  </si>
  <si>
    <t xml:space="preserve">99822-5111   </t>
  </si>
  <si>
    <t>Presun hmôt pre pozemné komunikácie a plochy letísk, kryt živičný</t>
  </si>
  <si>
    <t>t</t>
  </si>
  <si>
    <t xml:space="preserve">9 - OSTATNÉ KONŠTRUKCIE A PRÁCE  spolu: </t>
  </si>
</sst>
</file>

<file path=xl/styles.xml><?xml version="1.0" encoding="utf-8"?>
<styleSheet xmlns="http://schemas.openxmlformats.org/spreadsheetml/2006/main">
  <numFmts count="7">
    <numFmt numFmtId="176" formatCode="_-* #,##0\ &quot;Sk&quot;_-;\-* #,##0\ &quot;Sk&quot;_-;_-* &quot;-&quot;\ &quot;Sk&quot;_-;_-@_-"/>
    <numFmt numFmtId="188" formatCode="#,##0.000"/>
    <numFmt numFmtId="189" formatCode="#,##0.00000"/>
    <numFmt numFmtId="190" formatCode="#,##0&quot; &quot;"/>
    <numFmt numFmtId="193" formatCode="#,##0\ &quot;Sk&quot;"/>
    <numFmt numFmtId="194" formatCode="#,##0\ _S_k"/>
    <numFmt numFmtId="197" formatCode="#,##0&quot; Sk&quot;;[Red]&quot;-&quot;#,##0&quot; Sk&quot;"/>
  </numFmts>
  <fonts count="33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6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72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97" fontId="6" fillId="0" borderId="1"/>
    <xf numFmtId="0" fontId="6" fillId="0" borderId="1" applyFont="0" applyFill="0"/>
    <xf numFmtId="176" fontId="5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11" fillId="0" borderId="2" applyNumberFormat="0" applyFill="0" applyAlignment="0" applyProtection="0"/>
    <xf numFmtId="0" fontId="5" fillId="0" borderId="0"/>
    <xf numFmtId="0" fontId="20" fillId="6" borderId="0" applyNumberFormat="0" applyBorder="0" applyAlignment="0" applyProtection="0"/>
    <xf numFmtId="0" fontId="13" fillId="11" borderId="3" applyNumberForma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4" fillId="0" borderId="0"/>
    <xf numFmtId="0" fontId="8" fillId="4" borderId="7" applyNumberFormat="0" applyFont="0" applyAlignment="0" applyProtection="0"/>
    <xf numFmtId="0" fontId="19" fillId="0" borderId="8" applyNumberFormat="0" applyFill="0" applyAlignment="0" applyProtection="0"/>
    <xf numFmtId="0" fontId="6" fillId="0" borderId="9" applyBorder="0">
      <alignment vertical="center"/>
    </xf>
    <xf numFmtId="0" fontId="21" fillId="0" borderId="0" applyNumberFormat="0" applyFill="0" applyBorder="0" applyAlignment="0" applyProtection="0"/>
    <xf numFmtId="0" fontId="6" fillId="0" borderId="9">
      <alignment vertical="center"/>
    </xf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</cellStyleXfs>
  <cellXfs count="128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88" fontId="1" fillId="0" borderId="0" xfId="0" applyNumberFormat="1" applyFont="1" applyProtection="1"/>
    <xf numFmtId="4" fontId="1" fillId="0" borderId="0" xfId="0" applyNumberFormat="1" applyFont="1" applyProtection="1"/>
    <xf numFmtId="189" fontId="1" fillId="0" borderId="0" xfId="0" applyNumberFormat="1" applyFont="1" applyProtection="1"/>
    <xf numFmtId="49" fontId="1" fillId="0" borderId="0" xfId="0" applyNumberFormat="1" applyFont="1" applyProtection="1"/>
    <xf numFmtId="0" fontId="3" fillId="0" borderId="0" xfId="0" applyFont="1" applyProtection="1"/>
    <xf numFmtId="0" fontId="2" fillId="0" borderId="0" xfId="52" applyFont="1" applyAlignment="1">
      <alignment horizontal="left" vertical="center"/>
    </xf>
    <xf numFmtId="0" fontId="1" fillId="0" borderId="12" xfId="52" applyFont="1" applyBorder="1" applyAlignment="1">
      <alignment horizontal="left" vertical="center"/>
    </xf>
    <xf numFmtId="0" fontId="1" fillId="0" borderId="13" xfId="52" applyFont="1" applyBorder="1" applyAlignment="1">
      <alignment horizontal="left" vertical="center"/>
    </xf>
    <xf numFmtId="0" fontId="1" fillId="0" borderId="13" xfId="52" applyFont="1" applyBorder="1" applyAlignment="1">
      <alignment horizontal="right" vertical="center"/>
    </xf>
    <xf numFmtId="0" fontId="1" fillId="0" borderId="14" xfId="52" applyFont="1" applyBorder="1" applyAlignment="1">
      <alignment horizontal="left" vertical="center"/>
    </xf>
    <xf numFmtId="0" fontId="1" fillId="0" borderId="15" xfId="52" applyFont="1" applyBorder="1" applyAlignment="1">
      <alignment horizontal="left" vertical="center"/>
    </xf>
    <xf numFmtId="0" fontId="1" fillId="0" borderId="16" xfId="52" applyFont="1" applyBorder="1" applyAlignment="1">
      <alignment horizontal="left" vertical="center"/>
    </xf>
    <xf numFmtId="0" fontId="1" fillId="0" borderId="16" xfId="52" applyFont="1" applyBorder="1" applyAlignment="1">
      <alignment horizontal="right" vertical="center"/>
    </xf>
    <xf numFmtId="0" fontId="1" fillId="0" borderId="17" xfId="52" applyFont="1" applyBorder="1" applyAlignment="1">
      <alignment horizontal="left" vertical="center"/>
    </xf>
    <xf numFmtId="0" fontId="1" fillId="0" borderId="18" xfId="52" applyFont="1" applyBorder="1" applyAlignment="1">
      <alignment horizontal="left" vertical="center"/>
    </xf>
    <xf numFmtId="0" fontId="1" fillId="0" borderId="19" xfId="52" applyFont="1" applyBorder="1" applyAlignment="1">
      <alignment horizontal="left" vertical="center"/>
    </xf>
    <xf numFmtId="0" fontId="1" fillId="0" borderId="19" xfId="52" applyFont="1" applyBorder="1" applyAlignment="1">
      <alignment horizontal="right" vertical="center"/>
    </xf>
    <xf numFmtId="0" fontId="1" fillId="0" borderId="20" xfId="52" applyFont="1" applyBorder="1" applyAlignment="1">
      <alignment horizontal="left" vertical="center"/>
    </xf>
    <xf numFmtId="0" fontId="1" fillId="0" borderId="21" xfId="52" applyFont="1" applyBorder="1" applyAlignment="1">
      <alignment horizontal="left" vertical="center"/>
    </xf>
    <xf numFmtId="0" fontId="1" fillId="0" borderId="22" xfId="52" applyFont="1" applyBorder="1" applyAlignment="1">
      <alignment horizontal="left" vertical="center"/>
    </xf>
    <xf numFmtId="0" fontId="1" fillId="0" borderId="22" xfId="52" applyFont="1" applyBorder="1" applyAlignment="1">
      <alignment horizontal="center" vertical="center"/>
    </xf>
    <xf numFmtId="0" fontId="1" fillId="0" borderId="23" xfId="52" applyFont="1" applyBorder="1" applyAlignment="1">
      <alignment horizontal="center" vertical="center"/>
    </xf>
    <xf numFmtId="0" fontId="1" fillId="0" borderId="24" xfId="52" applyFont="1" applyBorder="1" applyAlignment="1">
      <alignment horizontal="centerContinuous" vertical="center"/>
    </xf>
    <xf numFmtId="0" fontId="1" fillId="0" borderId="25" xfId="52" applyFont="1" applyBorder="1" applyAlignment="1">
      <alignment horizontal="centerContinuous" vertical="center"/>
    </xf>
    <xf numFmtId="0" fontId="1" fillId="0" borderId="26" xfId="52" applyFont="1" applyBorder="1" applyAlignment="1">
      <alignment horizontal="centerContinuous" vertical="center"/>
    </xf>
    <xf numFmtId="0" fontId="1" fillId="0" borderId="27" xfId="52" applyFont="1" applyBorder="1" applyAlignment="1">
      <alignment horizontal="center" vertical="center"/>
    </xf>
    <xf numFmtId="0" fontId="1" fillId="0" borderId="28" xfId="52" applyFont="1" applyBorder="1" applyAlignment="1">
      <alignment horizontal="left" vertical="center"/>
    </xf>
    <xf numFmtId="0" fontId="1" fillId="0" borderId="29" xfId="52" applyFont="1" applyBorder="1" applyAlignment="1">
      <alignment horizontal="left" vertical="center"/>
    </xf>
    <xf numFmtId="10" fontId="1" fillId="0" borderId="30" xfId="52" applyNumberFormat="1" applyFont="1" applyBorder="1" applyAlignment="1">
      <alignment horizontal="right" vertical="center"/>
    </xf>
    <xf numFmtId="0" fontId="1" fillId="0" borderId="31" xfId="52" applyFont="1" applyBorder="1" applyAlignment="1">
      <alignment horizontal="center" vertical="center"/>
    </xf>
    <xf numFmtId="0" fontId="1" fillId="0" borderId="9" xfId="52" applyFont="1" applyBorder="1" applyAlignment="1">
      <alignment horizontal="left" vertical="center"/>
    </xf>
    <xf numFmtId="0" fontId="1" fillId="0" borderId="32" xfId="52" applyFont="1" applyBorder="1" applyAlignment="1">
      <alignment horizontal="left" vertical="center"/>
    </xf>
    <xf numFmtId="10" fontId="1" fillId="0" borderId="33" xfId="52" applyNumberFormat="1" applyFont="1" applyBorder="1" applyAlignment="1">
      <alignment horizontal="right" vertical="center"/>
    </xf>
    <xf numFmtId="0" fontId="1" fillId="0" borderId="34" xfId="52" applyFont="1" applyBorder="1" applyAlignment="1">
      <alignment horizontal="center" vertical="center"/>
    </xf>
    <xf numFmtId="0" fontId="1" fillId="0" borderId="35" xfId="52" applyFont="1" applyBorder="1" applyAlignment="1">
      <alignment horizontal="left" vertical="center"/>
    </xf>
    <xf numFmtId="0" fontId="1" fillId="0" borderId="36" xfId="52" applyFont="1" applyBorder="1" applyAlignment="1">
      <alignment horizontal="center" vertical="center"/>
    </xf>
    <xf numFmtId="0" fontId="1" fillId="0" borderId="35" xfId="52" applyFont="1" applyBorder="1" applyAlignment="1">
      <alignment horizontal="right" vertical="center"/>
    </xf>
    <xf numFmtId="0" fontId="1" fillId="0" borderId="37" xfId="52" applyFont="1" applyBorder="1" applyAlignment="1">
      <alignment horizontal="left" vertical="center"/>
    </xf>
    <xf numFmtId="0" fontId="1" fillId="0" borderId="36" xfId="52" applyFont="1" applyBorder="1" applyAlignment="1">
      <alignment horizontal="right" vertical="center"/>
    </xf>
    <xf numFmtId="0" fontId="1" fillId="0" borderId="38" xfId="52" applyFont="1" applyBorder="1" applyAlignment="1">
      <alignment horizontal="centerContinuous" vertical="center"/>
    </xf>
    <xf numFmtId="0" fontId="1" fillId="0" borderId="39" xfId="52" applyFont="1" applyBorder="1" applyAlignment="1">
      <alignment horizontal="centerContinuous" vertical="center"/>
    </xf>
    <xf numFmtId="0" fontId="1" fillId="0" borderId="39" xfId="52" applyFont="1" applyBorder="1" applyAlignment="1">
      <alignment horizontal="center" vertical="center"/>
    </xf>
    <xf numFmtId="0" fontId="1" fillId="0" borderId="40" xfId="52" applyFont="1" applyBorder="1" applyAlignment="1">
      <alignment horizontal="centerContinuous" vertical="center"/>
    </xf>
    <xf numFmtId="0" fontId="1" fillId="0" borderId="41" xfId="52" applyFont="1" applyBorder="1" applyAlignment="1">
      <alignment horizontal="left" vertical="center"/>
    </xf>
    <xf numFmtId="0" fontId="1" fillId="0" borderId="42" xfId="52" applyFont="1" applyBorder="1" applyAlignment="1">
      <alignment horizontal="left" vertical="center"/>
    </xf>
    <xf numFmtId="0" fontId="1" fillId="0" borderId="43" xfId="52" applyFont="1" applyBorder="1" applyAlignment="1">
      <alignment horizontal="left" vertical="center"/>
    </xf>
    <xf numFmtId="0" fontId="1" fillId="0" borderId="0" xfId="52" applyFont="1" applyBorder="1" applyAlignment="1">
      <alignment horizontal="left" vertical="center"/>
    </xf>
    <xf numFmtId="0" fontId="1" fillId="0" borderId="44" xfId="52" applyFont="1" applyBorder="1" applyAlignment="1">
      <alignment horizontal="left" vertical="center"/>
    </xf>
    <xf numFmtId="0" fontId="1" fillId="0" borderId="33" xfId="52" applyFont="1" applyBorder="1" applyAlignment="1">
      <alignment horizontal="left" vertical="center"/>
    </xf>
    <xf numFmtId="0" fontId="1" fillId="0" borderId="41" xfId="52" applyFont="1" applyBorder="1" applyAlignment="1">
      <alignment horizontal="right" vertical="center"/>
    </xf>
    <xf numFmtId="0" fontId="1" fillId="0" borderId="0" xfId="52" applyFont="1" applyBorder="1" applyAlignment="1">
      <alignment horizontal="right" vertical="center"/>
    </xf>
    <xf numFmtId="0" fontId="1" fillId="0" borderId="45" xfId="52" applyFont="1" applyBorder="1" applyAlignment="1">
      <alignment horizontal="left" vertical="center"/>
    </xf>
    <xf numFmtId="0" fontId="1" fillId="0" borderId="30" xfId="52" applyFont="1" applyBorder="1" applyAlignment="1">
      <alignment horizontal="right" vertical="center"/>
    </xf>
    <xf numFmtId="0" fontId="1" fillId="0" borderId="46" xfId="52" applyFont="1" applyBorder="1" applyAlignment="1">
      <alignment horizontal="left" vertical="center"/>
    </xf>
    <xf numFmtId="0" fontId="1" fillId="0" borderId="47" xfId="52" applyFont="1" applyBorder="1" applyAlignment="1">
      <alignment horizontal="left" vertical="center"/>
    </xf>
    <xf numFmtId="0" fontId="1" fillId="0" borderId="48" xfId="52" applyFont="1" applyBorder="1" applyAlignment="1">
      <alignment horizontal="left" vertical="center"/>
    </xf>
    <xf numFmtId="0" fontId="1" fillId="0" borderId="0" xfId="52" applyFont="1"/>
    <xf numFmtId="0" fontId="1" fillId="0" borderId="0" xfId="52" applyFont="1" applyAlignment="1">
      <alignment horizontal="left" vertical="center"/>
    </xf>
    <xf numFmtId="0" fontId="3" fillId="0" borderId="49" xfId="52" applyFont="1" applyBorder="1" applyAlignment="1">
      <alignment horizontal="center" vertical="center"/>
    </xf>
    <xf numFmtId="190" fontId="1" fillId="0" borderId="25" xfId="52" applyNumberFormat="1" applyFont="1" applyBorder="1" applyAlignment="1">
      <alignment horizontal="centerContinuous" vertical="center"/>
    </xf>
    <xf numFmtId="0" fontId="3" fillId="0" borderId="50" xfId="52" applyFont="1" applyBorder="1" applyAlignment="1">
      <alignment horizontal="center" vertical="center"/>
    </xf>
    <xf numFmtId="0" fontId="1" fillId="0" borderId="51" xfId="52" applyFont="1" applyBorder="1" applyAlignment="1">
      <alignment horizontal="left" vertical="center"/>
    </xf>
    <xf numFmtId="190" fontId="1" fillId="0" borderId="52" xfId="52" applyNumberFormat="1" applyFont="1" applyBorder="1" applyAlignment="1">
      <alignment horizontal="right" vertical="center"/>
    </xf>
    <xf numFmtId="49" fontId="1" fillId="0" borderId="13" xfId="52" applyNumberFormat="1" applyFont="1" applyBorder="1" applyAlignment="1">
      <alignment horizontal="right" vertical="center"/>
    </xf>
    <xf numFmtId="49" fontId="1" fillId="0" borderId="16" xfId="52" applyNumberFormat="1" applyFont="1" applyBorder="1" applyAlignment="1">
      <alignment horizontal="right" vertical="center"/>
    </xf>
    <xf numFmtId="49" fontId="1" fillId="0" borderId="19" xfId="52" applyNumberFormat="1" applyFont="1" applyBorder="1" applyAlignment="1">
      <alignment horizontal="right" vertical="center"/>
    </xf>
    <xf numFmtId="0" fontId="1" fillId="0" borderId="12" xfId="52" applyFont="1" applyBorder="1" applyAlignment="1">
      <alignment horizontal="right" vertical="center"/>
    </xf>
    <xf numFmtId="0" fontId="1" fillId="0" borderId="46" xfId="52" applyFont="1" applyBorder="1" applyAlignment="1">
      <alignment horizontal="right" vertical="center"/>
    </xf>
    <xf numFmtId="0" fontId="1" fillId="0" borderId="47" xfId="52" applyFont="1" applyBorder="1" applyAlignment="1">
      <alignment vertical="center"/>
    </xf>
    <xf numFmtId="0" fontId="1" fillId="0" borderId="47" xfId="52" applyFont="1" applyBorder="1" applyAlignment="1">
      <alignment horizontal="right" vertical="center"/>
    </xf>
    <xf numFmtId="0" fontId="1" fillId="0" borderId="13" xfId="52" applyFont="1" applyBorder="1" applyAlignment="1">
      <alignment vertical="center"/>
    </xf>
    <xf numFmtId="194" fontId="1" fillId="0" borderId="13" xfId="52" applyNumberFormat="1" applyFont="1" applyBorder="1" applyAlignment="1">
      <alignment horizontal="left" vertical="center"/>
    </xf>
    <xf numFmtId="194" fontId="1" fillId="0" borderId="47" xfId="52" applyNumberFormat="1" applyFont="1" applyBorder="1" applyAlignment="1">
      <alignment horizontal="left" vertical="center"/>
    </xf>
    <xf numFmtId="193" fontId="1" fillId="0" borderId="13" xfId="52" applyNumberFormat="1" applyFont="1" applyBorder="1" applyAlignment="1">
      <alignment horizontal="right" vertical="center"/>
    </xf>
    <xf numFmtId="193" fontId="1" fillId="0" borderId="47" xfId="52" applyNumberFormat="1" applyFont="1" applyBorder="1" applyAlignment="1">
      <alignment horizontal="right" vertic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3" fontId="1" fillId="0" borderId="53" xfId="52" applyNumberFormat="1" applyFont="1" applyBorder="1" applyAlignment="1">
      <alignment horizontal="right" vertical="center"/>
    </xf>
    <xf numFmtId="3" fontId="1" fillId="0" borderId="54" xfId="52" applyNumberFormat="1" applyFont="1" applyBorder="1" applyAlignment="1">
      <alignment horizontal="right" vertical="center"/>
    </xf>
    <xf numFmtId="3" fontId="1" fillId="0" borderId="14" xfId="52" applyNumberFormat="1" applyFont="1" applyBorder="1" applyAlignment="1">
      <alignment vertical="center"/>
    </xf>
    <xf numFmtId="3" fontId="1" fillId="0" borderId="48" xfId="52" applyNumberFormat="1" applyFont="1" applyBorder="1" applyAlignment="1">
      <alignment vertical="center"/>
    </xf>
    <xf numFmtId="49" fontId="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88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8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49" fontId="31" fillId="0" borderId="0" xfId="52" applyNumberFormat="1" applyFont="1"/>
    <xf numFmtId="0" fontId="31" fillId="0" borderId="0" xfId="52" applyFont="1"/>
    <xf numFmtId="49" fontId="32" fillId="0" borderId="0" xfId="52" applyNumberFormat="1" applyFont="1"/>
    <xf numFmtId="0" fontId="32" fillId="0" borderId="0" xfId="52" applyFont="1"/>
    <xf numFmtId="0" fontId="1" fillId="0" borderId="55" xfId="0" applyFont="1" applyBorder="1" applyAlignment="1" applyProtection="1">
      <alignment horizontal="center"/>
    </xf>
    <xf numFmtId="0" fontId="1" fillId="0" borderId="56" xfId="0" applyFont="1" applyBorder="1" applyAlignment="1" applyProtection="1">
      <alignment horizontal="centerContinuous"/>
    </xf>
    <xf numFmtId="0" fontId="1" fillId="0" borderId="57" xfId="0" applyFont="1" applyBorder="1" applyAlignment="1" applyProtection="1">
      <alignment horizontal="centerContinuous"/>
    </xf>
    <xf numFmtId="0" fontId="1" fillId="0" borderId="58" xfId="0" applyFont="1" applyBorder="1" applyAlignment="1" applyProtection="1">
      <alignment horizontal="centerContinuous"/>
    </xf>
    <xf numFmtId="0" fontId="1" fillId="0" borderId="55" xfId="0" applyNumberFormat="1" applyFont="1" applyBorder="1" applyAlignment="1" applyProtection="1">
      <alignment horizontal="center"/>
    </xf>
    <xf numFmtId="0" fontId="1" fillId="0" borderId="59" xfId="0" applyNumberFormat="1" applyFont="1" applyBorder="1" applyAlignment="1" applyProtection="1">
      <alignment horizontal="center"/>
    </xf>
    <xf numFmtId="0" fontId="1" fillId="0" borderId="60" xfId="0" applyFont="1" applyBorder="1" applyAlignment="1" applyProtection="1">
      <alignment horizontal="center"/>
    </xf>
    <xf numFmtId="0" fontId="1" fillId="0" borderId="60" xfId="0" applyFont="1" applyBorder="1" applyAlignment="1" applyProtection="1">
      <alignment horizontal="center" vertical="center"/>
    </xf>
    <xf numFmtId="0" fontId="1" fillId="0" borderId="61" xfId="0" applyFont="1" applyBorder="1" applyAlignment="1" applyProtection="1">
      <alignment horizontal="center"/>
    </xf>
    <xf numFmtId="0" fontId="1" fillId="0" borderId="60" xfId="0" applyNumberFormat="1" applyFont="1" applyBorder="1" applyAlignment="1" applyProtection="1">
      <alignment horizontal="center"/>
    </xf>
    <xf numFmtId="0" fontId="1" fillId="0" borderId="61" xfId="0" applyNumberFormat="1" applyFont="1" applyBorder="1" applyAlignment="1" applyProtection="1">
      <alignment horizontal="center"/>
    </xf>
    <xf numFmtId="0" fontId="1" fillId="0" borderId="62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 vertical="top" wrapText="1"/>
    </xf>
    <xf numFmtId="4" fontId="1" fillId="0" borderId="28" xfId="52" applyNumberFormat="1" applyFont="1" applyBorder="1" applyAlignment="1">
      <alignment horizontal="right" vertical="center"/>
    </xf>
    <xf numFmtId="4" fontId="1" fillId="0" borderId="63" xfId="52" applyNumberFormat="1" applyFont="1" applyBorder="1" applyAlignment="1">
      <alignment horizontal="right" vertical="center"/>
    </xf>
    <xf numFmtId="4" fontId="1" fillId="0" borderId="9" xfId="52" applyNumberFormat="1" applyFont="1" applyBorder="1" applyAlignment="1">
      <alignment horizontal="right" vertical="center"/>
    </xf>
    <xf numFmtId="4" fontId="1" fillId="0" borderId="64" xfId="52" applyNumberFormat="1" applyFont="1" applyBorder="1" applyAlignment="1">
      <alignment horizontal="right" vertical="center"/>
    </xf>
    <xf numFmtId="4" fontId="1" fillId="0" borderId="65" xfId="52" applyNumberFormat="1" applyFont="1" applyBorder="1" applyAlignment="1">
      <alignment horizontal="right" vertical="center"/>
    </xf>
    <xf numFmtId="4" fontId="1" fillId="0" borderId="35" xfId="52" applyNumberFormat="1" applyFont="1" applyBorder="1" applyAlignment="1">
      <alignment horizontal="right" vertical="center"/>
    </xf>
    <xf numFmtId="4" fontId="1" fillId="0" borderId="37" xfId="52" applyNumberFormat="1" applyFont="1" applyBorder="1" applyAlignment="1">
      <alignment horizontal="right" vertical="center"/>
    </xf>
    <xf numFmtId="4" fontId="1" fillId="0" borderId="66" xfId="52" applyNumberFormat="1" applyFont="1" applyBorder="1" applyAlignment="1">
      <alignment horizontal="right" vertical="center"/>
    </xf>
    <xf numFmtId="4" fontId="1" fillId="0" borderId="33" xfId="52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89" fontId="3" fillId="0" borderId="0" xfId="0" applyNumberFormat="1" applyFont="1" applyAlignment="1" applyProtection="1">
      <alignment vertical="top"/>
    </xf>
    <xf numFmtId="188" fontId="3" fillId="0" borderId="0" xfId="0" applyNumberFormat="1" applyFont="1" applyAlignment="1" applyProtection="1">
      <alignment vertical="top"/>
    </xf>
    <xf numFmtId="49" fontId="3" fillId="0" borderId="0" xfId="0" applyNumberFormat="1" applyFont="1" applyAlignment="1" applyProtection="1">
      <alignment horizontal="left" vertical="top" wrapText="1"/>
    </xf>
    <xf numFmtId="4" fontId="1" fillId="0" borderId="0" xfId="0" applyNumberFormat="1" applyFont="1" applyAlignment="1" applyProtection="1">
      <alignment vertical="top"/>
      <protection locked="0"/>
    </xf>
  </cellXfs>
  <cellStyles count="72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40 % – Zvýraznění1" xfId="18"/>
    <cellStyle name="40 % – Zvýraznění2" xfId="19"/>
    <cellStyle name="40 % – Zvýraznění3" xfId="20"/>
    <cellStyle name="40 % – Zvýraznění4" xfId="21"/>
    <cellStyle name="40 % – Zvýraznění5" xfId="22"/>
    <cellStyle name="40 % – Zvýraznění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Celkem" xfId="42"/>
    <cellStyle name="data" xfId="43"/>
    <cellStyle name="Dobrá" xfId="44" builtinId="26" customBuiltin="1"/>
    <cellStyle name="Kontrolná bunka" xfId="45" builtinId="23" customBuiltin="1"/>
    <cellStyle name="Nadpis 1" xfId="46" builtinId="16" customBuiltin="1"/>
    <cellStyle name="Nadpis 2" xfId="47" builtinId="17" customBuiltin="1"/>
    <cellStyle name="Nadpis 3" xfId="48" builtinId="18" customBuiltin="1"/>
    <cellStyle name="Nadpis 4" xfId="49" builtinId="19" customBuiltin="1"/>
    <cellStyle name="Název" xfId="50"/>
    <cellStyle name="Neutrálna" xfId="51" builtinId="28" customBuiltin="1"/>
    <cellStyle name="normálne" xfId="0" builtinId="0"/>
    <cellStyle name="normálne_KLs" xfId="52"/>
    <cellStyle name="Poznámka" xfId="53" builtinId="10" customBuiltin="1"/>
    <cellStyle name="Prepojená bunka" xfId="54" builtinId="24" customBuiltin="1"/>
    <cellStyle name="TEXT" xfId="55"/>
    <cellStyle name="Text upozornění" xfId="56"/>
    <cellStyle name="TEXT1" xfId="57"/>
    <cellStyle name="Title" xfId="58"/>
    <cellStyle name="Total" xfId="59"/>
    <cellStyle name="Vstup" xfId="60" builtinId="20" customBuiltin="1"/>
    <cellStyle name="Výpočet" xfId="61" builtinId="22" customBuiltin="1"/>
    <cellStyle name="Výstup" xfId="62" builtinId="21" customBuiltin="1"/>
    <cellStyle name="Vysvetľujúci text" xfId="63" builtinId="53" customBuiltin="1"/>
    <cellStyle name="Warning Text" xfId="64"/>
    <cellStyle name="Zlá" xfId="65" builtinId="27" customBuiltin="1"/>
    <cellStyle name="Zvýraznenie1" xfId="66" builtinId="29" customBuiltin="1"/>
    <cellStyle name="Zvýraznenie2" xfId="67" builtinId="33" customBuiltin="1"/>
    <cellStyle name="Zvýraznenie3" xfId="68" builtinId="37" customBuiltin="1"/>
    <cellStyle name="Zvýraznenie4" xfId="69" builtinId="41" customBuiltin="1"/>
    <cellStyle name="Zvýraznenie5" xfId="70" builtinId="45" customBuiltin="1"/>
    <cellStyle name="Zvýraznenie6" xfId="71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9"/>
  <sheetViews>
    <sheetView showGridLines="0" showZeros="0" tabSelected="1" workbookViewId="0">
      <selection activeCell="K5" sqref="K5"/>
    </sheetView>
  </sheetViews>
  <sheetFormatPr defaultRowHeight="12.75"/>
  <cols>
    <col min="1" max="1" width="0.7109375" style="61" customWidth="1"/>
    <col min="2" max="2" width="3.7109375" style="61" customWidth="1"/>
    <col min="3" max="3" width="6.85546875" style="61" customWidth="1"/>
    <col min="4" max="6" width="14" style="61" customWidth="1"/>
    <col min="7" max="7" width="3.85546875" style="61" customWidth="1"/>
    <col min="8" max="8" width="22.7109375" style="61" customWidth="1"/>
    <col min="9" max="9" width="14" style="61" customWidth="1"/>
    <col min="10" max="10" width="4.28515625" style="61" customWidth="1"/>
    <col min="11" max="11" width="19.7109375" style="61" customWidth="1"/>
    <col min="12" max="12" width="9.7109375" style="61" customWidth="1"/>
    <col min="13" max="13" width="14" style="61" customWidth="1"/>
    <col min="14" max="14" width="0.7109375" style="61" customWidth="1"/>
    <col min="15" max="15" width="1.42578125" style="61" customWidth="1"/>
    <col min="16" max="23" width="9.140625" style="61"/>
    <col min="24" max="25" width="5.7109375" style="61" customWidth="1"/>
    <col min="26" max="26" width="6.5703125" style="61" customWidth="1"/>
    <col min="27" max="27" width="21.42578125" style="61" customWidth="1"/>
    <col min="28" max="28" width="4.28515625" style="61" customWidth="1"/>
    <col min="29" max="29" width="8.28515625" style="61" customWidth="1"/>
    <col min="30" max="30" width="8.7109375" style="61" customWidth="1"/>
    <col min="31" max="16384" width="9.140625" style="61"/>
  </cols>
  <sheetData>
    <row r="1" spans="2:30" ht="28.5" customHeight="1" thickBot="1">
      <c r="B1" s="62" t="s">
        <v>0</v>
      </c>
      <c r="C1" s="62"/>
      <c r="D1" s="62"/>
      <c r="E1" s="62"/>
      <c r="F1" s="62"/>
      <c r="G1" s="62"/>
      <c r="H1" s="10" t="str">
        <f>CONCATENATE(AA2," ",AB2," ",AC2," ",AD2)</f>
        <v xml:space="preserve">Krycí list rozpočtu v EUR  </v>
      </c>
      <c r="I1" s="62"/>
      <c r="J1" s="62"/>
      <c r="K1" s="62"/>
      <c r="L1" s="62"/>
      <c r="M1" s="62"/>
      <c r="Z1" s="96" t="s">
        <v>1</v>
      </c>
      <c r="AA1" s="96" t="s">
        <v>2</v>
      </c>
      <c r="AB1" s="96" t="s">
        <v>3</v>
      </c>
      <c r="AC1" s="96" t="s">
        <v>4</v>
      </c>
      <c r="AD1" s="96" t="s">
        <v>5</v>
      </c>
    </row>
    <row r="2" spans="2:30" ht="18" customHeight="1" thickTop="1">
      <c r="B2" s="11" t="s">
        <v>6</v>
      </c>
      <c r="C2" s="12"/>
      <c r="D2" s="12"/>
      <c r="E2" s="12"/>
      <c r="F2" s="12"/>
      <c r="G2" s="13" t="s">
        <v>7</v>
      </c>
      <c r="H2" s="12"/>
      <c r="I2" s="12"/>
      <c r="J2" s="13" t="s">
        <v>8</v>
      </c>
      <c r="K2" s="12"/>
      <c r="L2" s="12"/>
      <c r="M2" s="14"/>
      <c r="Z2" s="96" t="s">
        <v>9</v>
      </c>
      <c r="AA2" s="98" t="s">
        <v>10</v>
      </c>
      <c r="AB2" s="98" t="s">
        <v>11</v>
      </c>
      <c r="AC2" s="98"/>
      <c r="AD2" s="97"/>
    </row>
    <row r="3" spans="2:30" ht="18" customHeight="1">
      <c r="B3" s="15" t="s">
        <v>12</v>
      </c>
      <c r="C3" s="16"/>
      <c r="D3" s="16"/>
      <c r="E3" s="16"/>
      <c r="F3" s="16"/>
      <c r="G3" s="17" t="s">
        <v>13</v>
      </c>
      <c r="H3" s="16">
        <v>2112</v>
      </c>
      <c r="I3" s="16"/>
      <c r="J3" s="17" t="s">
        <v>14</v>
      </c>
      <c r="K3" s="16" t="s">
        <v>15</v>
      </c>
      <c r="L3" s="16"/>
      <c r="M3" s="18"/>
      <c r="Z3" s="96" t="s">
        <v>16</v>
      </c>
      <c r="AA3" s="98" t="s">
        <v>17</v>
      </c>
      <c r="AB3" s="98" t="s">
        <v>11</v>
      </c>
      <c r="AC3" s="98" t="s">
        <v>18</v>
      </c>
      <c r="AD3" s="97" t="s">
        <v>19</v>
      </c>
    </row>
    <row r="4" spans="2:30" ht="18" customHeight="1" thickBot="1">
      <c r="B4" s="19" t="s">
        <v>20</v>
      </c>
      <c r="C4" s="20"/>
      <c r="D4" s="20"/>
      <c r="E4" s="20"/>
      <c r="F4" s="20"/>
      <c r="G4" s="21"/>
      <c r="H4" s="20"/>
      <c r="I4" s="20"/>
      <c r="J4" s="21" t="s">
        <v>21</v>
      </c>
      <c r="K4" s="20"/>
      <c r="L4" s="20" t="s">
        <v>22</v>
      </c>
      <c r="M4" s="22"/>
      <c r="Z4" s="96" t="s">
        <v>23</v>
      </c>
      <c r="AA4" s="98" t="s">
        <v>24</v>
      </c>
      <c r="AB4" s="98" t="s">
        <v>11</v>
      </c>
      <c r="AC4" s="98"/>
      <c r="AD4" s="97"/>
    </row>
    <row r="5" spans="2:30" ht="18" customHeight="1" thickTop="1">
      <c r="B5" s="11" t="s">
        <v>25</v>
      </c>
      <c r="C5" s="12"/>
      <c r="D5" s="12"/>
      <c r="E5" s="12"/>
      <c r="F5" s="12"/>
      <c r="G5" s="68" t="s">
        <v>26</v>
      </c>
      <c r="H5" s="12"/>
      <c r="I5" s="12"/>
      <c r="J5" s="12" t="s">
        <v>27</v>
      </c>
      <c r="K5" s="12"/>
      <c r="L5" s="12" t="s">
        <v>28</v>
      </c>
      <c r="M5" s="14"/>
      <c r="Z5" s="96" t="s">
        <v>29</v>
      </c>
      <c r="AA5" s="98" t="s">
        <v>17</v>
      </c>
      <c r="AB5" s="98" t="s">
        <v>11</v>
      </c>
      <c r="AC5" s="98" t="s">
        <v>18</v>
      </c>
      <c r="AD5" s="97" t="s">
        <v>19</v>
      </c>
    </row>
    <row r="6" spans="2:30" ht="18" customHeight="1">
      <c r="B6" s="15" t="s">
        <v>30</v>
      </c>
      <c r="C6" s="16"/>
      <c r="D6" s="16"/>
      <c r="E6" s="16"/>
      <c r="F6" s="16"/>
      <c r="G6" s="69" t="s">
        <v>26</v>
      </c>
      <c r="H6" s="16"/>
      <c r="I6" s="16"/>
      <c r="J6" s="16" t="s">
        <v>27</v>
      </c>
      <c r="K6" s="16"/>
      <c r="L6" s="16" t="s">
        <v>28</v>
      </c>
      <c r="M6" s="18"/>
    </row>
    <row r="7" spans="2:30" ht="18" customHeight="1" thickBot="1">
      <c r="B7" s="19" t="s">
        <v>31</v>
      </c>
      <c r="C7" s="20"/>
      <c r="D7" s="20"/>
      <c r="E7" s="20"/>
      <c r="F7" s="20"/>
      <c r="G7" s="70" t="s">
        <v>26</v>
      </c>
      <c r="H7" s="20"/>
      <c r="I7" s="20"/>
      <c r="J7" s="20" t="s">
        <v>27</v>
      </c>
      <c r="K7" s="20"/>
      <c r="L7" s="20" t="s">
        <v>28</v>
      </c>
      <c r="M7" s="22"/>
    </row>
    <row r="8" spans="2:30" ht="18" customHeight="1" thickTop="1">
      <c r="B8" s="71"/>
      <c r="C8" s="75"/>
      <c r="D8" s="76"/>
      <c r="E8" s="78"/>
      <c r="F8" s="82">
        <f>IF(B8&lt;&gt;0,ROUND($M$26/B8,0),0)</f>
        <v>0</v>
      </c>
      <c r="G8" s="68"/>
      <c r="H8" s="75"/>
      <c r="I8" s="82">
        <f>IF(G8&lt;&gt;0,ROUND($M$26/G8,0),0)</f>
        <v>0</v>
      </c>
      <c r="J8" s="13"/>
      <c r="K8" s="75"/>
      <c r="L8" s="78"/>
      <c r="M8" s="84">
        <f>IF(J8&lt;&gt;0,ROUND($M$26/J8,0),0)</f>
        <v>0</v>
      </c>
    </row>
    <row r="9" spans="2:30" ht="18" customHeight="1" thickBot="1">
      <c r="B9" s="72"/>
      <c r="C9" s="73"/>
      <c r="D9" s="77"/>
      <c r="E9" s="79"/>
      <c r="F9" s="83">
        <f>IF(B9&lt;&gt;0,ROUND($M$26/B9,0),0)</f>
        <v>0</v>
      </c>
      <c r="G9" s="74"/>
      <c r="H9" s="73"/>
      <c r="I9" s="83">
        <f>IF(G9&lt;&gt;0,ROUND($M$26/G9,0),0)</f>
        <v>0</v>
      </c>
      <c r="J9" s="74"/>
      <c r="K9" s="73"/>
      <c r="L9" s="79"/>
      <c r="M9" s="85">
        <f>IF(J9&lt;&gt;0,ROUND($M$26/J9,0),0)</f>
        <v>0</v>
      </c>
    </row>
    <row r="10" spans="2:30" ht="18" customHeight="1" thickTop="1">
      <c r="B10" s="63" t="s">
        <v>32</v>
      </c>
      <c r="C10" s="24" t="s">
        <v>33</v>
      </c>
      <c r="D10" s="25" t="s">
        <v>34</v>
      </c>
      <c r="E10" s="25" t="s">
        <v>35</v>
      </c>
      <c r="F10" s="26" t="s">
        <v>36</v>
      </c>
      <c r="G10" s="63" t="s">
        <v>37</v>
      </c>
      <c r="H10" s="27" t="s">
        <v>38</v>
      </c>
      <c r="I10" s="28"/>
      <c r="J10" s="63" t="s">
        <v>39</v>
      </c>
      <c r="K10" s="27" t="s">
        <v>40</v>
      </c>
      <c r="L10" s="29"/>
      <c r="M10" s="28"/>
    </row>
    <row r="11" spans="2:30" ht="18" customHeight="1">
      <c r="B11" s="30">
        <v>1</v>
      </c>
      <c r="C11" s="31" t="s">
        <v>41</v>
      </c>
      <c r="D11" s="112">
        <f>Prehlad!H34</f>
        <v>0</v>
      </c>
      <c r="E11" s="112">
        <f>Prehlad!I34</f>
        <v>0</v>
      </c>
      <c r="F11" s="113">
        <f>D11+E11</f>
        <v>0</v>
      </c>
      <c r="G11" s="30">
        <v>6</v>
      </c>
      <c r="H11" s="31" t="s">
        <v>42</v>
      </c>
      <c r="I11" s="113">
        <v>0</v>
      </c>
      <c r="J11" s="30">
        <v>11</v>
      </c>
      <c r="K11" s="32" t="s">
        <v>43</v>
      </c>
      <c r="L11" s="33">
        <v>0</v>
      </c>
      <c r="M11" s="113">
        <v>0</v>
      </c>
    </row>
    <row r="12" spans="2:30" ht="18" customHeight="1">
      <c r="B12" s="34">
        <v>2</v>
      </c>
      <c r="C12" s="35" t="s">
        <v>44</v>
      </c>
      <c r="D12" s="114"/>
      <c r="E12" s="114"/>
      <c r="F12" s="113">
        <f>D12+E12</f>
        <v>0</v>
      </c>
      <c r="G12" s="34">
        <v>7</v>
      </c>
      <c r="H12" s="35" t="s">
        <v>45</v>
      </c>
      <c r="I12" s="115">
        <v>0</v>
      </c>
      <c r="J12" s="34">
        <v>12</v>
      </c>
      <c r="K12" s="36" t="s">
        <v>46</v>
      </c>
      <c r="L12" s="37">
        <v>0</v>
      </c>
      <c r="M12" s="115">
        <v>0</v>
      </c>
    </row>
    <row r="13" spans="2:30" ht="18" customHeight="1">
      <c r="B13" s="34">
        <v>3</v>
      </c>
      <c r="C13" s="35" t="s">
        <v>47</v>
      </c>
      <c r="D13" s="114"/>
      <c r="E13" s="114"/>
      <c r="F13" s="113">
        <f>D13+E13</f>
        <v>0</v>
      </c>
      <c r="G13" s="34">
        <v>8</v>
      </c>
      <c r="H13" s="35" t="s">
        <v>48</v>
      </c>
      <c r="I13" s="115">
        <v>0</v>
      </c>
      <c r="J13" s="34">
        <v>13</v>
      </c>
      <c r="K13" s="36" t="s">
        <v>49</v>
      </c>
      <c r="L13" s="37">
        <v>0</v>
      </c>
      <c r="M13" s="115">
        <v>0</v>
      </c>
    </row>
    <row r="14" spans="2:30" ht="18" customHeight="1" thickBot="1">
      <c r="B14" s="34">
        <v>4</v>
      </c>
      <c r="C14" s="35" t="s">
        <v>50</v>
      </c>
      <c r="D14" s="114"/>
      <c r="E14" s="114"/>
      <c r="F14" s="116">
        <f>D14+E14</f>
        <v>0</v>
      </c>
      <c r="G14" s="34">
        <v>9</v>
      </c>
      <c r="H14" s="35" t="s">
        <v>20</v>
      </c>
      <c r="I14" s="115">
        <v>0</v>
      </c>
      <c r="J14" s="34">
        <v>14</v>
      </c>
      <c r="K14" s="36" t="s">
        <v>20</v>
      </c>
      <c r="L14" s="37">
        <v>0</v>
      </c>
      <c r="M14" s="115">
        <v>0</v>
      </c>
    </row>
    <row r="15" spans="2:30" ht="18" customHeight="1" thickBot="1">
      <c r="B15" s="38">
        <v>5</v>
      </c>
      <c r="C15" s="39" t="s">
        <v>51</v>
      </c>
      <c r="D15" s="117">
        <f>SUM(D11:D14)</f>
        <v>0</v>
      </c>
      <c r="E15" s="118">
        <f>SUM(E11:E14)</f>
        <v>0</v>
      </c>
      <c r="F15" s="119">
        <f>SUM(F11:F14)</f>
        <v>0</v>
      </c>
      <c r="G15" s="40">
        <v>10</v>
      </c>
      <c r="H15" s="41" t="s">
        <v>52</v>
      </c>
      <c r="I15" s="119">
        <f>SUM(I11:I14)</f>
        <v>0</v>
      </c>
      <c r="J15" s="38">
        <v>15</v>
      </c>
      <c r="K15" s="42"/>
      <c r="L15" s="43" t="s">
        <v>53</v>
      </c>
      <c r="M15" s="119">
        <f>SUM(M11:M14)</f>
        <v>0</v>
      </c>
    </row>
    <row r="16" spans="2:30" ht="18" customHeight="1" thickTop="1">
      <c r="B16" s="44" t="s">
        <v>54</v>
      </c>
      <c r="C16" s="45"/>
      <c r="D16" s="45"/>
      <c r="E16" s="45"/>
      <c r="F16" s="46"/>
      <c r="G16" s="44" t="s">
        <v>55</v>
      </c>
      <c r="H16" s="45"/>
      <c r="I16" s="47"/>
      <c r="J16" s="63" t="s">
        <v>56</v>
      </c>
      <c r="K16" s="27" t="s">
        <v>57</v>
      </c>
      <c r="L16" s="29"/>
      <c r="M16" s="64"/>
    </row>
    <row r="17" spans="2:13" ht="18" customHeight="1">
      <c r="B17" s="48"/>
      <c r="C17" s="49" t="s">
        <v>58</v>
      </c>
      <c r="D17" s="49"/>
      <c r="E17" s="49" t="s">
        <v>59</v>
      </c>
      <c r="F17" s="50"/>
      <c r="G17" s="48"/>
      <c r="H17" s="51"/>
      <c r="I17" s="52"/>
      <c r="J17" s="34">
        <v>16</v>
      </c>
      <c r="K17" s="36" t="s">
        <v>60</v>
      </c>
      <c r="L17" s="53"/>
      <c r="M17" s="115">
        <v>0</v>
      </c>
    </row>
    <row r="18" spans="2:13" ht="18" customHeight="1">
      <c r="B18" s="54"/>
      <c r="C18" s="51" t="s">
        <v>61</v>
      </c>
      <c r="D18" s="51"/>
      <c r="E18" s="51"/>
      <c r="F18" s="55"/>
      <c r="G18" s="54"/>
      <c r="H18" s="51" t="s">
        <v>58</v>
      </c>
      <c r="I18" s="52"/>
      <c r="J18" s="34">
        <v>17</v>
      </c>
      <c r="K18" s="36" t="s">
        <v>62</v>
      </c>
      <c r="L18" s="53"/>
      <c r="M18" s="115">
        <v>0</v>
      </c>
    </row>
    <row r="19" spans="2:13" ht="18" customHeight="1">
      <c r="B19" s="54"/>
      <c r="C19" s="51"/>
      <c r="D19" s="51"/>
      <c r="E19" s="51"/>
      <c r="F19" s="55"/>
      <c r="G19" s="54"/>
      <c r="H19" s="56"/>
      <c r="I19" s="52"/>
      <c r="J19" s="34">
        <v>18</v>
      </c>
      <c r="K19" s="36" t="s">
        <v>63</v>
      </c>
      <c r="L19" s="53"/>
      <c r="M19" s="115">
        <v>0</v>
      </c>
    </row>
    <row r="20" spans="2:13" ht="18" customHeight="1" thickBot="1">
      <c r="B20" s="54"/>
      <c r="C20" s="51"/>
      <c r="D20" s="51"/>
      <c r="E20" s="51"/>
      <c r="F20" s="55"/>
      <c r="G20" s="54"/>
      <c r="H20" s="49" t="s">
        <v>59</v>
      </c>
      <c r="I20" s="52"/>
      <c r="J20" s="34">
        <v>19</v>
      </c>
      <c r="K20" s="36" t="s">
        <v>20</v>
      </c>
      <c r="L20" s="53"/>
      <c r="M20" s="115">
        <v>0</v>
      </c>
    </row>
    <row r="21" spans="2:13" ht="18" customHeight="1" thickBot="1">
      <c r="B21" s="48"/>
      <c r="C21" s="51"/>
      <c r="D21" s="51"/>
      <c r="E21" s="51"/>
      <c r="F21" s="51"/>
      <c r="G21" s="48"/>
      <c r="H21" s="51" t="s">
        <v>61</v>
      </c>
      <c r="I21" s="52"/>
      <c r="J21" s="38">
        <v>20</v>
      </c>
      <c r="K21" s="42"/>
      <c r="L21" s="43" t="s">
        <v>64</v>
      </c>
      <c r="M21" s="119">
        <f>SUM(M17:M20)</f>
        <v>0</v>
      </c>
    </row>
    <row r="22" spans="2:13" ht="18" customHeight="1" thickTop="1">
      <c r="B22" s="44" t="s">
        <v>65</v>
      </c>
      <c r="C22" s="45"/>
      <c r="D22" s="45"/>
      <c r="E22" s="45"/>
      <c r="F22" s="46"/>
      <c r="G22" s="48"/>
      <c r="H22" s="51"/>
      <c r="I22" s="52"/>
      <c r="J22" s="63" t="s">
        <v>66</v>
      </c>
      <c r="K22" s="27" t="s">
        <v>67</v>
      </c>
      <c r="L22" s="29"/>
      <c r="M22" s="64"/>
    </row>
    <row r="23" spans="2:13" ht="18" customHeight="1">
      <c r="B23" s="48"/>
      <c r="C23" s="49" t="s">
        <v>58</v>
      </c>
      <c r="D23" s="49"/>
      <c r="E23" s="49" t="s">
        <v>59</v>
      </c>
      <c r="F23" s="50"/>
      <c r="G23" s="48"/>
      <c r="H23" s="51"/>
      <c r="I23" s="52"/>
      <c r="J23" s="30">
        <v>21</v>
      </c>
      <c r="K23" s="32"/>
      <c r="L23" s="57" t="s">
        <v>68</v>
      </c>
      <c r="M23" s="113">
        <f>ROUND(F15,2)+I15+M15+M21</f>
        <v>0</v>
      </c>
    </row>
    <row r="24" spans="2:13" ht="18" customHeight="1">
      <c r="B24" s="54"/>
      <c r="C24" s="51" t="s">
        <v>61</v>
      </c>
      <c r="D24" s="51"/>
      <c r="E24" s="51"/>
      <c r="F24" s="55"/>
      <c r="G24" s="48"/>
      <c r="H24" s="51"/>
      <c r="I24" s="52"/>
      <c r="J24" s="34">
        <v>22</v>
      </c>
      <c r="K24" s="36" t="s">
        <v>69</v>
      </c>
      <c r="L24" s="120">
        <f>M23-L25</f>
        <v>0</v>
      </c>
      <c r="M24" s="115">
        <f>ROUND((L24*20)/100,2)</f>
        <v>0</v>
      </c>
    </row>
    <row r="25" spans="2:13" ht="18" customHeight="1" thickBot="1">
      <c r="B25" s="54"/>
      <c r="C25" s="51"/>
      <c r="D25" s="51"/>
      <c r="E25" s="51"/>
      <c r="F25" s="55"/>
      <c r="G25" s="48"/>
      <c r="H25" s="51"/>
      <c r="I25" s="52"/>
      <c r="J25" s="34">
        <v>23</v>
      </c>
      <c r="K25" s="36" t="s">
        <v>70</v>
      </c>
      <c r="L25" s="120">
        <f>SUMIF(Prehlad!O11:O9999,0,Prehlad!J11:J9999)</f>
        <v>0</v>
      </c>
      <c r="M25" s="115">
        <f>ROUND((L25*0)/100,1)</f>
        <v>0</v>
      </c>
    </row>
    <row r="26" spans="2:13" ht="18" customHeight="1" thickBot="1">
      <c r="B26" s="54"/>
      <c r="C26" s="51"/>
      <c r="D26" s="51"/>
      <c r="E26" s="51"/>
      <c r="F26" s="55"/>
      <c r="G26" s="48"/>
      <c r="H26" s="51"/>
      <c r="I26" s="52"/>
      <c r="J26" s="38">
        <v>24</v>
      </c>
      <c r="K26" s="42"/>
      <c r="L26" s="43" t="s">
        <v>71</v>
      </c>
      <c r="M26" s="119">
        <f>M23+M24+M25</f>
        <v>0</v>
      </c>
    </row>
    <row r="27" spans="2:13" ht="17.100000000000001" customHeight="1" thickTop="1" thickBot="1">
      <c r="B27" s="58"/>
      <c r="C27" s="59"/>
      <c r="D27" s="59"/>
      <c r="E27" s="59"/>
      <c r="F27" s="59"/>
      <c r="G27" s="58"/>
      <c r="H27" s="59"/>
      <c r="I27" s="60"/>
      <c r="J27" s="65" t="s">
        <v>72</v>
      </c>
      <c r="K27" s="66" t="s">
        <v>73</v>
      </c>
      <c r="L27" s="23"/>
      <c r="M27" s="67">
        <v>0</v>
      </c>
    </row>
    <row r="28" spans="2:13" ht="14.25" customHeight="1" thickTop="1"/>
    <row r="29" spans="2:13" ht="2.25" customHeight="1"/>
  </sheetData>
  <printOptions horizontalCentered="1" verticalCentered="1"/>
  <pageMargins left="0.25" right="0.39" top="0.35433070866141736" bottom="0.43307086614173229" header="0.31496062992125984" footer="0.3543307086614173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"/>
  <sheetViews>
    <sheetView showGridLines="0" workbookViewId="0">
      <selection activeCell="E4" sqref="E4"/>
    </sheetView>
  </sheetViews>
  <sheetFormatPr defaultRowHeight="12.75"/>
  <cols>
    <col min="1" max="1" width="45.85546875" style="1" customWidth="1"/>
    <col min="2" max="2" width="14.28515625" style="6" customWidth="1"/>
    <col min="3" max="3" width="13.5703125" style="6" customWidth="1"/>
    <col min="4" max="4" width="11.5703125" style="6" customWidth="1"/>
    <col min="5" max="5" width="12.140625" style="7" customWidth="1"/>
    <col min="6" max="6" width="10.140625" style="5" customWidth="1"/>
    <col min="7" max="7" width="9.140625" style="5"/>
    <col min="8" max="23" width="9.140625" style="1"/>
    <col min="24" max="25" width="5.7109375" style="1" customWidth="1"/>
    <col min="26" max="26" width="6.5703125" style="1" customWidth="1"/>
    <col min="27" max="27" width="24.285156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1:30">
      <c r="A1" s="9" t="s">
        <v>74</v>
      </c>
      <c r="C1" s="1"/>
      <c r="E1" s="9" t="s">
        <v>75</v>
      </c>
      <c r="F1" s="1"/>
      <c r="G1" s="1"/>
      <c r="Z1" s="96" t="s">
        <v>1</v>
      </c>
      <c r="AA1" s="96" t="s">
        <v>2</v>
      </c>
      <c r="AB1" s="96" t="s">
        <v>3</v>
      </c>
      <c r="AC1" s="96" t="s">
        <v>4</v>
      </c>
      <c r="AD1" s="96" t="s">
        <v>5</v>
      </c>
    </row>
    <row r="2" spans="1:30">
      <c r="A2" s="9" t="s">
        <v>76</v>
      </c>
      <c r="C2" s="1"/>
      <c r="E2" s="9" t="s">
        <v>77</v>
      </c>
      <c r="F2" s="1"/>
      <c r="G2" s="1"/>
      <c r="Z2" s="96" t="s">
        <v>9</v>
      </c>
      <c r="AA2" s="98" t="s">
        <v>78</v>
      </c>
      <c r="AB2" s="98" t="s">
        <v>11</v>
      </c>
      <c r="AC2" s="98"/>
      <c r="AD2" s="97"/>
    </row>
    <row r="3" spans="1:30">
      <c r="A3" s="9" t="s">
        <v>79</v>
      </c>
      <c r="C3" s="1"/>
      <c r="E3" s="9" t="s">
        <v>80</v>
      </c>
      <c r="F3" s="1"/>
      <c r="G3" s="1"/>
      <c r="Z3" s="96" t="s">
        <v>16</v>
      </c>
      <c r="AA3" s="98" t="s">
        <v>81</v>
      </c>
      <c r="AB3" s="98" t="s">
        <v>11</v>
      </c>
      <c r="AC3" s="98" t="s">
        <v>18</v>
      </c>
      <c r="AD3" s="97" t="s">
        <v>19</v>
      </c>
    </row>
    <row r="4" spans="1:30">
      <c r="B4" s="1"/>
      <c r="C4" s="1"/>
      <c r="D4" s="1"/>
      <c r="E4" s="1"/>
      <c r="F4" s="1"/>
      <c r="G4" s="1"/>
      <c r="Z4" s="96" t="s">
        <v>23</v>
      </c>
      <c r="AA4" s="98" t="s">
        <v>82</v>
      </c>
      <c r="AB4" s="98" t="s">
        <v>11</v>
      </c>
      <c r="AC4" s="98"/>
      <c r="AD4" s="97"/>
    </row>
    <row r="5" spans="1:30">
      <c r="A5" s="9" t="s">
        <v>83</v>
      </c>
      <c r="B5" s="1"/>
      <c r="C5" s="1"/>
      <c r="D5" s="1"/>
      <c r="E5" s="1"/>
      <c r="F5" s="1"/>
      <c r="G5" s="1"/>
      <c r="Z5" s="96" t="s">
        <v>29</v>
      </c>
      <c r="AA5" s="98" t="s">
        <v>81</v>
      </c>
      <c r="AB5" s="98" t="s">
        <v>11</v>
      </c>
      <c r="AC5" s="98" t="s">
        <v>18</v>
      </c>
      <c r="AD5" s="97" t="s">
        <v>19</v>
      </c>
    </row>
    <row r="6" spans="1:30">
      <c r="A6" s="9" t="s">
        <v>84</v>
      </c>
      <c r="B6" s="1"/>
      <c r="C6" s="1"/>
      <c r="D6" s="1"/>
      <c r="E6" s="1"/>
      <c r="F6" s="1"/>
      <c r="G6" s="1"/>
    </row>
    <row r="7" spans="1:30">
      <c r="A7" s="9"/>
      <c r="B7" s="1"/>
      <c r="C7" s="1"/>
      <c r="D7" s="1"/>
      <c r="E7" s="1"/>
      <c r="F7" s="1"/>
      <c r="G7" s="1"/>
    </row>
    <row r="8" spans="1:30" ht="13.5">
      <c r="A8" s="1" t="s">
        <v>85</v>
      </c>
      <c r="B8" s="4" t="str">
        <f>CONCATENATE(AA2," ",AB2," ",AC2," ",AD2)</f>
        <v xml:space="preserve">Rekapitulácia rozpočtu v EUR  </v>
      </c>
      <c r="G8" s="1"/>
    </row>
    <row r="9" spans="1:30">
      <c r="A9" s="99" t="s">
        <v>86</v>
      </c>
      <c r="B9" s="99" t="s">
        <v>34</v>
      </c>
      <c r="C9" s="99" t="s">
        <v>87</v>
      </c>
      <c r="D9" s="99" t="s">
        <v>88</v>
      </c>
      <c r="E9" s="110"/>
      <c r="F9" s="110"/>
      <c r="G9" s="1"/>
    </row>
    <row r="10" spans="1:30">
      <c r="A10" s="105"/>
      <c r="B10" s="105"/>
      <c r="C10" s="105" t="s">
        <v>89</v>
      </c>
      <c r="D10" s="105"/>
      <c r="E10" s="105"/>
      <c r="F10" s="105"/>
      <c r="G10" s="81"/>
    </row>
    <row r="12" spans="1:30">
      <c r="A12" s="1" t="s">
        <v>90</v>
      </c>
      <c r="B12" s="6">
        <f>Prehlad!H19</f>
        <v>0</v>
      </c>
      <c r="C12" s="6">
        <f>Prehlad!I19</f>
        <v>0</v>
      </c>
      <c r="D12" s="6">
        <f>Prehlad!J19</f>
        <v>0</v>
      </c>
    </row>
    <row r="13" spans="1:30">
      <c r="A13" s="1" t="s">
        <v>91</v>
      </c>
      <c r="B13" s="6">
        <f>Prehlad!H28</f>
        <v>0</v>
      </c>
      <c r="C13" s="6">
        <f>Prehlad!I28</f>
        <v>0</v>
      </c>
      <c r="D13" s="6">
        <f>Prehlad!J28</f>
        <v>0</v>
      </c>
    </row>
    <row r="14" spans="1:30">
      <c r="A14" s="1" t="s">
        <v>92</v>
      </c>
      <c r="B14" s="6">
        <f>Prehlad!H32</f>
        <v>0</v>
      </c>
      <c r="C14" s="6">
        <f>Prehlad!I32</f>
        <v>0</v>
      </c>
      <c r="D14" s="6">
        <f>Prehlad!J32</f>
        <v>0</v>
      </c>
    </row>
    <row r="15" spans="1:30">
      <c r="A15" s="1" t="s">
        <v>93</v>
      </c>
      <c r="B15" s="6">
        <f>Prehlad!H34</f>
        <v>0</v>
      </c>
      <c r="C15" s="6">
        <f>Prehlad!I34</f>
        <v>0</v>
      </c>
      <c r="D15" s="6">
        <f>Prehlad!J34</f>
        <v>0</v>
      </c>
    </row>
    <row r="18" spans="1:4">
      <c r="A18" s="1" t="s">
        <v>94</v>
      </c>
      <c r="B18" s="6">
        <f>Prehlad!H36</f>
        <v>0</v>
      </c>
      <c r="C18" s="6">
        <f>Prehlad!I36</f>
        <v>0</v>
      </c>
      <c r="D18" s="6">
        <f>Prehlad!J36</f>
        <v>0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landscape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7"/>
  <sheetViews>
    <sheetView showGridLines="0" workbookViewId="0">
      <selection activeCell="I4" sqref="I4"/>
    </sheetView>
  </sheetViews>
  <sheetFormatPr defaultRowHeight="12.75"/>
  <cols>
    <col min="1" max="1" width="6.7109375" style="87" customWidth="1"/>
    <col min="2" max="2" width="3.7109375" style="88" customWidth="1"/>
    <col min="3" max="3" width="13" style="89" customWidth="1"/>
    <col min="4" max="4" width="45.7109375" style="111" customWidth="1"/>
    <col min="5" max="5" width="11.28515625" style="91" customWidth="1"/>
    <col min="6" max="6" width="5.85546875" style="90" customWidth="1"/>
    <col min="7" max="7" width="8.7109375" style="92" customWidth="1"/>
    <col min="8" max="10" width="9.7109375" style="92" customWidth="1"/>
    <col min="11" max="11" width="7.42578125" style="93" customWidth="1"/>
    <col min="12" max="12" width="8.28515625" style="93" customWidth="1"/>
    <col min="13" max="13" width="7.140625" style="91" customWidth="1"/>
    <col min="14" max="14" width="7" style="91" customWidth="1"/>
    <col min="15" max="15" width="3.5703125" style="90" customWidth="1"/>
    <col min="16" max="16" width="12.7109375" style="90" customWidth="1"/>
    <col min="17" max="19" width="11.28515625" style="91" customWidth="1"/>
    <col min="20" max="20" width="10.5703125" style="94" customWidth="1"/>
    <col min="21" max="21" width="10.28515625" style="94" customWidth="1"/>
    <col min="22" max="22" width="5.7109375" style="94" customWidth="1"/>
    <col min="23" max="23" width="9.140625" style="91"/>
    <col min="24" max="25" width="9.140625" style="90"/>
    <col min="26" max="26" width="7.5703125" style="89" customWidth="1"/>
    <col min="27" max="27" width="24.85546875" style="89" customWidth="1"/>
    <col min="28" max="28" width="4.28515625" style="90" customWidth="1"/>
    <col min="29" max="29" width="8.28515625" style="90" customWidth="1"/>
    <col min="30" max="30" width="8.7109375" style="90" customWidth="1"/>
    <col min="31" max="34" width="9.140625" style="90"/>
    <col min="35" max="16384" width="9.140625" style="1"/>
  </cols>
  <sheetData>
    <row r="1" spans="1:34">
      <c r="A1" s="9" t="s">
        <v>74</v>
      </c>
      <c r="B1" s="1"/>
      <c r="C1" s="1"/>
      <c r="D1" s="1"/>
      <c r="E1" s="1"/>
      <c r="F1" s="1"/>
      <c r="G1" s="6"/>
      <c r="H1" s="1"/>
      <c r="I1" s="9" t="s">
        <v>95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95" t="s">
        <v>1</v>
      </c>
      <c r="AA1" s="95" t="s">
        <v>2</v>
      </c>
      <c r="AB1" s="96" t="s">
        <v>3</v>
      </c>
      <c r="AC1" s="96" t="s">
        <v>4</v>
      </c>
      <c r="AD1" s="96" t="s">
        <v>5</v>
      </c>
      <c r="AE1" s="1"/>
      <c r="AF1" s="1"/>
      <c r="AG1" s="1"/>
      <c r="AH1" s="1"/>
    </row>
    <row r="2" spans="1:34">
      <c r="A2" s="9" t="s">
        <v>76</v>
      </c>
      <c r="B2" s="1"/>
      <c r="C2" s="1"/>
      <c r="D2" s="1"/>
      <c r="E2" s="1"/>
      <c r="F2" s="1"/>
      <c r="G2" s="6"/>
      <c r="H2" s="8"/>
      <c r="I2" s="9" t="s">
        <v>77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95" t="s">
        <v>9</v>
      </c>
      <c r="AA2" s="97" t="s">
        <v>96</v>
      </c>
      <c r="AB2" s="98" t="s">
        <v>11</v>
      </c>
      <c r="AC2" s="98"/>
      <c r="AD2" s="97"/>
      <c r="AE2" s="1"/>
      <c r="AF2" s="1"/>
      <c r="AG2" s="1"/>
      <c r="AH2" s="1"/>
    </row>
    <row r="3" spans="1:34">
      <c r="A3" s="9" t="s">
        <v>79</v>
      </c>
      <c r="B3" s="1"/>
      <c r="C3" s="1"/>
      <c r="D3" s="1"/>
      <c r="E3" s="1"/>
      <c r="F3" s="1"/>
      <c r="G3" s="6"/>
      <c r="H3" s="1"/>
      <c r="I3" s="9" t="s">
        <v>80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95" t="s">
        <v>16</v>
      </c>
      <c r="AA3" s="97" t="s">
        <v>97</v>
      </c>
      <c r="AB3" s="98" t="s">
        <v>11</v>
      </c>
      <c r="AC3" s="98" t="s">
        <v>18</v>
      </c>
      <c r="AD3" s="97" t="s">
        <v>19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95" t="s">
        <v>23</v>
      </c>
      <c r="AA4" s="97" t="s">
        <v>98</v>
      </c>
      <c r="AB4" s="98" t="s">
        <v>11</v>
      </c>
      <c r="AC4" s="98"/>
      <c r="AD4" s="97"/>
      <c r="AE4" s="1"/>
      <c r="AF4" s="1"/>
      <c r="AG4" s="1"/>
      <c r="AH4" s="1"/>
    </row>
    <row r="5" spans="1:34">
      <c r="A5" s="9" t="s">
        <v>83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95" t="s">
        <v>29</v>
      </c>
      <c r="AA5" s="97" t="s">
        <v>97</v>
      </c>
      <c r="AB5" s="98" t="s">
        <v>11</v>
      </c>
      <c r="AC5" s="98" t="s">
        <v>18</v>
      </c>
      <c r="AD5" s="97" t="s">
        <v>19</v>
      </c>
      <c r="AE5" s="1"/>
      <c r="AF5" s="1"/>
      <c r="AG5" s="1"/>
      <c r="AH5" s="1"/>
    </row>
    <row r="6" spans="1:34">
      <c r="A6" s="9" t="s">
        <v>84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5">
      <c r="A8" s="1" t="s">
        <v>85</v>
      </c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>
      <c r="A9" s="99" t="s">
        <v>99</v>
      </c>
      <c r="B9" s="99" t="s">
        <v>100</v>
      </c>
      <c r="C9" s="99" t="s">
        <v>101</v>
      </c>
      <c r="D9" s="99" t="s">
        <v>102</v>
      </c>
      <c r="E9" s="99" t="s">
        <v>103</v>
      </c>
      <c r="F9" s="99" t="s">
        <v>104</v>
      </c>
      <c r="G9" s="99" t="s">
        <v>105</v>
      </c>
      <c r="H9" s="99" t="s">
        <v>34</v>
      </c>
      <c r="I9" s="99" t="s">
        <v>87</v>
      </c>
      <c r="J9" s="99" t="s">
        <v>88</v>
      </c>
      <c r="K9" s="100"/>
      <c r="L9" s="101"/>
      <c r="M9" s="102"/>
      <c r="N9" s="101"/>
      <c r="O9" s="99"/>
      <c r="P9" s="104"/>
      <c r="Q9" s="103"/>
      <c r="R9" s="103"/>
      <c r="S9" s="104"/>
      <c r="T9" s="80"/>
      <c r="U9" s="80"/>
      <c r="V9" s="80"/>
      <c r="W9" s="81"/>
      <c r="X9" s="81"/>
      <c r="Y9" s="81"/>
      <c r="Z9" s="86"/>
      <c r="AA9" s="86"/>
      <c r="AB9" s="1"/>
      <c r="AC9" s="1"/>
      <c r="AD9" s="1"/>
      <c r="AE9" s="1"/>
      <c r="AF9" s="1"/>
      <c r="AG9" s="1"/>
      <c r="AH9" s="1"/>
    </row>
    <row r="10" spans="1:34">
      <c r="A10" s="105" t="s">
        <v>106</v>
      </c>
      <c r="B10" s="105" t="s">
        <v>107</v>
      </c>
      <c r="C10" s="106"/>
      <c r="D10" s="105" t="s">
        <v>108</v>
      </c>
      <c r="E10" s="105" t="s">
        <v>109</v>
      </c>
      <c r="F10" s="105" t="s">
        <v>110</v>
      </c>
      <c r="G10" s="105" t="s">
        <v>111</v>
      </c>
      <c r="H10" s="105"/>
      <c r="I10" s="105" t="s">
        <v>89</v>
      </c>
      <c r="J10" s="105"/>
      <c r="K10" s="105"/>
      <c r="L10" s="105"/>
      <c r="M10" s="107"/>
      <c r="N10" s="105"/>
      <c r="O10" s="105"/>
      <c r="P10" s="109"/>
      <c r="Q10" s="108"/>
      <c r="R10" s="108"/>
      <c r="S10" s="109"/>
      <c r="T10" s="80"/>
      <c r="U10" s="80"/>
      <c r="V10" s="80"/>
      <c r="W10" s="5"/>
      <c r="X10" s="1"/>
      <c r="Y10" s="1"/>
      <c r="Z10" s="86"/>
      <c r="AA10" s="86"/>
      <c r="AB10" s="1"/>
      <c r="AC10" s="1"/>
      <c r="AD10" s="1"/>
      <c r="AE10" s="1"/>
      <c r="AF10" s="1"/>
      <c r="AG10" s="1"/>
      <c r="AH10" s="1"/>
    </row>
    <row r="12" spans="1:34">
      <c r="B12" s="121" t="s">
        <v>112</v>
      </c>
    </row>
    <row r="13" spans="1:34">
      <c r="B13" s="89" t="s">
        <v>90</v>
      </c>
    </row>
    <row r="14" spans="1:34">
      <c r="A14" s="87">
        <v>1</v>
      </c>
      <c r="B14" s="88" t="s">
        <v>113</v>
      </c>
      <c r="C14" s="89" t="s">
        <v>114</v>
      </c>
      <c r="D14" s="111" t="s">
        <v>115</v>
      </c>
      <c r="E14" s="91">
        <v>24.6</v>
      </c>
      <c r="F14" s="90" t="s">
        <v>116</v>
      </c>
      <c r="G14" s="127"/>
      <c r="H14" s="92">
        <f>ROUND(E14*G14, 2)</f>
        <v>0</v>
      </c>
      <c r="J14" s="92">
        <f>ROUND(E14*G14, 2)</f>
        <v>0</v>
      </c>
    </row>
    <row r="15" spans="1:34">
      <c r="D15" s="111" t="s">
        <v>117</v>
      </c>
      <c r="G15" s="127"/>
    </row>
    <row r="16" spans="1:34">
      <c r="A16" s="87">
        <v>2</v>
      </c>
      <c r="B16" s="88" t="s">
        <v>113</v>
      </c>
      <c r="C16" s="89" t="s">
        <v>118</v>
      </c>
      <c r="D16" s="111" t="s">
        <v>119</v>
      </c>
      <c r="E16" s="91">
        <v>24.6</v>
      </c>
      <c r="F16" s="90" t="s">
        <v>116</v>
      </c>
      <c r="G16" s="127"/>
      <c r="H16" s="92">
        <f>ROUND(E16*G16, 2)</f>
        <v>0</v>
      </c>
      <c r="J16" s="92">
        <f>ROUND(E16*G16, 2)</f>
        <v>0</v>
      </c>
    </row>
    <row r="17" spans="1:14">
      <c r="A17" s="87">
        <v>3</v>
      </c>
      <c r="B17" s="88" t="s">
        <v>113</v>
      </c>
      <c r="C17" s="89" t="s">
        <v>120</v>
      </c>
      <c r="D17" s="111" t="s">
        <v>121</v>
      </c>
      <c r="E17" s="91">
        <v>24.6</v>
      </c>
      <c r="F17" s="90" t="s">
        <v>116</v>
      </c>
      <c r="G17" s="127"/>
      <c r="H17" s="92">
        <f>ROUND(E17*G17, 2)</f>
        <v>0</v>
      </c>
      <c r="J17" s="92">
        <f>ROUND(E17*G17, 2)</f>
        <v>0</v>
      </c>
    </row>
    <row r="18" spans="1:14">
      <c r="A18" s="87">
        <v>4</v>
      </c>
      <c r="B18" s="88" t="s">
        <v>113</v>
      </c>
      <c r="C18" s="89" t="s">
        <v>122</v>
      </c>
      <c r="D18" s="111" t="s">
        <v>123</v>
      </c>
      <c r="E18" s="91">
        <v>24.6</v>
      </c>
      <c r="F18" s="90" t="s">
        <v>116</v>
      </c>
      <c r="G18" s="127"/>
      <c r="H18" s="92">
        <f>ROUND(E18*G18, 2)</f>
        <v>0</v>
      </c>
      <c r="J18" s="92">
        <f>ROUND(E18*G18, 2)</f>
        <v>0</v>
      </c>
    </row>
    <row r="19" spans="1:14">
      <c r="D19" s="122" t="s">
        <v>124</v>
      </c>
      <c r="E19" s="123">
        <f>J19</f>
        <v>0</v>
      </c>
      <c r="G19" s="127"/>
      <c r="H19" s="123">
        <f>SUM(H12:H18)</f>
        <v>0</v>
      </c>
      <c r="I19" s="123">
        <f>SUM(I12:I18)</f>
        <v>0</v>
      </c>
      <c r="J19" s="123">
        <f>SUM(J12:J18)</f>
        <v>0</v>
      </c>
      <c r="L19" s="124"/>
      <c r="N19" s="125"/>
    </row>
    <row r="20" spans="1:14">
      <c r="G20" s="127"/>
    </row>
    <row r="21" spans="1:14">
      <c r="B21" s="89" t="s">
        <v>91</v>
      </c>
      <c r="G21" s="127"/>
    </row>
    <row r="22" spans="1:14">
      <c r="A22" s="87">
        <v>5</v>
      </c>
      <c r="B22" s="88" t="s">
        <v>125</v>
      </c>
      <c r="C22" s="89" t="s">
        <v>126</v>
      </c>
      <c r="D22" s="111" t="s">
        <v>127</v>
      </c>
      <c r="E22" s="91">
        <v>491</v>
      </c>
      <c r="F22" s="90" t="s">
        <v>128</v>
      </c>
      <c r="G22" s="127"/>
      <c r="H22" s="92">
        <f>ROUND(E22*G22, 2)</f>
        <v>0</v>
      </c>
      <c r="J22" s="92">
        <f>ROUND(E22*G22, 2)</f>
        <v>0</v>
      </c>
    </row>
    <row r="23" spans="1:14">
      <c r="D23" s="111" t="s">
        <v>129</v>
      </c>
      <c r="G23" s="127"/>
    </row>
    <row r="24" spans="1:14">
      <c r="A24" s="87">
        <v>6</v>
      </c>
      <c r="B24" s="88" t="s">
        <v>113</v>
      </c>
      <c r="C24" s="89" t="s">
        <v>130</v>
      </c>
      <c r="D24" s="111" t="s">
        <v>131</v>
      </c>
      <c r="E24" s="91">
        <v>491</v>
      </c>
      <c r="F24" s="90" t="s">
        <v>128</v>
      </c>
      <c r="G24" s="127"/>
      <c r="H24" s="92">
        <f>ROUND(E24*G24, 2)</f>
        <v>0</v>
      </c>
      <c r="J24" s="92">
        <f>ROUND(E24*G24, 2)</f>
        <v>0</v>
      </c>
    </row>
    <row r="25" spans="1:14">
      <c r="A25" s="87">
        <v>7</v>
      </c>
      <c r="B25" s="88" t="s">
        <v>113</v>
      </c>
      <c r="C25" s="89" t="s">
        <v>132</v>
      </c>
      <c r="D25" s="111" t="s">
        <v>133</v>
      </c>
      <c r="E25" s="91">
        <v>175</v>
      </c>
      <c r="F25" s="90" t="s">
        <v>128</v>
      </c>
      <c r="G25" s="127"/>
      <c r="H25" s="92">
        <f>ROUND(E25*G25, 2)</f>
        <v>0</v>
      </c>
      <c r="J25" s="92">
        <f>ROUND(E25*G25, 2)</f>
        <v>0</v>
      </c>
    </row>
    <row r="26" spans="1:14">
      <c r="A26" s="87">
        <v>8</v>
      </c>
      <c r="B26" s="88" t="s">
        <v>125</v>
      </c>
      <c r="C26" s="89" t="s">
        <v>134</v>
      </c>
      <c r="D26" s="111" t="s">
        <v>135</v>
      </c>
      <c r="E26" s="91">
        <v>666</v>
      </c>
      <c r="F26" s="90" t="s">
        <v>128</v>
      </c>
      <c r="G26" s="127"/>
      <c r="H26" s="92">
        <f>ROUND(E26*G26, 2)</f>
        <v>0</v>
      </c>
      <c r="J26" s="92">
        <f>ROUND(E26*G26, 2)</f>
        <v>0</v>
      </c>
    </row>
    <row r="27" spans="1:14">
      <c r="D27" s="111" t="s">
        <v>136</v>
      </c>
      <c r="G27" s="127"/>
    </row>
    <row r="28" spans="1:14">
      <c r="D28" s="122" t="s">
        <v>137</v>
      </c>
      <c r="E28" s="123">
        <f>J28</f>
        <v>0</v>
      </c>
      <c r="G28" s="127"/>
      <c r="H28" s="123">
        <f>SUM(H21:H27)</f>
        <v>0</v>
      </c>
      <c r="I28" s="123">
        <f>SUM(I21:I27)</f>
        <v>0</v>
      </c>
      <c r="J28" s="123">
        <f>SUM(J21:J27)</f>
        <v>0</v>
      </c>
      <c r="L28" s="124"/>
      <c r="N28" s="125"/>
    </row>
    <row r="29" spans="1:14">
      <c r="G29" s="127"/>
    </row>
    <row r="30" spans="1:14">
      <c r="B30" s="89" t="s">
        <v>92</v>
      </c>
      <c r="G30" s="127"/>
    </row>
    <row r="31" spans="1:14">
      <c r="A31" s="87">
        <v>9</v>
      </c>
      <c r="B31" s="88" t="s">
        <v>125</v>
      </c>
      <c r="C31" s="89" t="s">
        <v>138</v>
      </c>
      <c r="D31" s="111" t="s">
        <v>139</v>
      </c>
      <c r="E31" s="91">
        <v>192.97399999999999</v>
      </c>
      <c r="F31" s="90" t="s">
        <v>140</v>
      </c>
      <c r="G31" s="127"/>
      <c r="H31" s="92">
        <f>ROUND(E31*G31, 2)</f>
        <v>0</v>
      </c>
      <c r="J31" s="92">
        <f>ROUND(E31*G31, 2)</f>
        <v>0</v>
      </c>
    </row>
    <row r="32" spans="1:14">
      <c r="D32" s="122" t="s">
        <v>141</v>
      </c>
      <c r="E32" s="123">
        <f>J32</f>
        <v>0</v>
      </c>
      <c r="G32" s="127"/>
      <c r="H32" s="123">
        <f>SUM(H30:H31)</f>
        <v>0</v>
      </c>
      <c r="I32" s="123">
        <f>SUM(I30:I31)</f>
        <v>0</v>
      </c>
      <c r="J32" s="123">
        <f>SUM(J30:J31)</f>
        <v>0</v>
      </c>
      <c r="L32" s="124"/>
      <c r="N32" s="125"/>
    </row>
    <row r="33" spans="4:14">
      <c r="G33" s="127"/>
    </row>
    <row r="34" spans="4:14">
      <c r="D34" s="122" t="s">
        <v>93</v>
      </c>
      <c r="E34" s="123">
        <f>J34</f>
        <v>0</v>
      </c>
      <c r="G34" s="127"/>
      <c r="H34" s="123">
        <f>+H19+H28+H32</f>
        <v>0</v>
      </c>
      <c r="I34" s="123">
        <f>+I19+I28+I32</f>
        <v>0</v>
      </c>
      <c r="J34" s="123">
        <f>+J19+J28+J32</f>
        <v>0</v>
      </c>
      <c r="L34" s="124"/>
      <c r="N34" s="125"/>
    </row>
    <row r="35" spans="4:14">
      <c r="G35" s="127"/>
    </row>
    <row r="36" spans="4:14">
      <c r="D36" s="126" t="s">
        <v>94</v>
      </c>
      <c r="E36" s="123">
        <f>J36</f>
        <v>0</v>
      </c>
      <c r="G36" s="127"/>
      <c r="H36" s="123">
        <f>+H34</f>
        <v>0</v>
      </c>
      <c r="I36" s="123">
        <f>+I34</f>
        <v>0</v>
      </c>
      <c r="J36" s="123">
        <f>+J34</f>
        <v>0</v>
      </c>
      <c r="L36" s="124"/>
      <c r="N36" s="125"/>
    </row>
    <row r="37" spans="4:14">
      <c r="G37" s="127"/>
    </row>
  </sheetData>
  <printOptions horizontalCentered="1"/>
  <pageMargins left="0.2" right="0.09" top="0.62992125984251968" bottom="0.59055118110236227" header="0.51181102362204722" footer="0.35433070866141736"/>
  <pageSetup paperSize="9" scale="92" orientation="landscape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Kryci list</vt:lpstr>
      <vt:lpstr>Rekapitulacia</vt:lpstr>
      <vt:lpstr>Prehlad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Talianova</dc:creator>
  <cp:lastModifiedBy>Rocco di Papa</cp:lastModifiedBy>
  <cp:lastPrinted>2016-06-07T10:12:43Z</cp:lastPrinted>
  <dcterms:created xsi:type="dcterms:W3CDTF">1999-04-06T07:39:42Z</dcterms:created>
  <dcterms:modified xsi:type="dcterms:W3CDTF">2018-05-11T11:36:19Z</dcterms:modified>
</cp:coreProperties>
</file>